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ocuments\ЛД\Верховье\САЙТ\Бухгалтер\"/>
    </mc:Choice>
  </mc:AlternateContent>
  <xr:revisionPtr revIDLastSave="0" documentId="8_{75E4451A-8D9C-48C2-9437-3F93F56C77BD}" xr6:coauthVersionLast="36" xr6:coauthVersionMax="36" xr10:uidLastSave="{00000000-0000-0000-0000-000000000000}"/>
  <bookViews>
    <workbookView xWindow="0" yWindow="0" windowWidth="19200" windowHeight="7670" activeTab="2" xr2:uid="{00000000-000D-0000-FFFF-FFFF00000000}"/>
  </bookViews>
  <sheets>
    <sheet name="Отчет" sheetId="1" r:id="rId1"/>
    <sheet name="Пояснительная" sheetId="3" r:id="rId2"/>
    <sheet name="Расшифровка" sheetId="5" r:id="rId3"/>
  </sheets>
  <calcPr calcId="1790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5" l="1"/>
  <c r="C32" i="5"/>
  <c r="D40" i="1"/>
  <c r="D43" i="1"/>
  <c r="C4" i="5"/>
  <c r="E38" i="1"/>
  <c r="F79" i="1"/>
  <c r="C67" i="1"/>
  <c r="E14" i="1"/>
  <c r="C25" i="5"/>
  <c r="C22" i="5"/>
  <c r="C15" i="5"/>
  <c r="C10" i="5"/>
  <c r="C9" i="1"/>
  <c r="D59" i="1"/>
  <c r="E53" i="1"/>
  <c r="D50" i="1"/>
  <c r="C40" i="1"/>
  <c r="E42" i="1"/>
  <c r="E37" i="1"/>
  <c r="E36" i="1"/>
  <c r="E35" i="1"/>
  <c r="E34" i="1"/>
  <c r="D33" i="1"/>
  <c r="C33" i="1"/>
  <c r="C44" i="5" l="1"/>
  <c r="E33" i="1"/>
  <c r="D28" i="1"/>
  <c r="C28" i="1"/>
  <c r="D22" i="1"/>
  <c r="C22" i="1"/>
  <c r="E27" i="1"/>
  <c r="D19" i="1"/>
  <c r="E17" i="1"/>
  <c r="E16" i="1"/>
  <c r="E15" i="1"/>
  <c r="E13" i="1"/>
  <c r="E18" i="1"/>
  <c r="F74" i="1"/>
  <c r="F73" i="1"/>
  <c r="F72" i="1"/>
  <c r="F71" i="1"/>
  <c r="C59" i="1"/>
  <c r="C50" i="1"/>
  <c r="C43" i="1"/>
  <c r="E43" i="1" s="1"/>
  <c r="C19" i="1"/>
  <c r="E23" i="1"/>
  <c r="E24" i="1"/>
  <c r="E25" i="1"/>
  <c r="E26" i="1"/>
  <c r="E29" i="1"/>
  <c r="E30" i="1"/>
  <c r="E31" i="1"/>
  <c r="E32" i="1"/>
  <c r="E39" i="1"/>
  <c r="E41" i="1"/>
  <c r="E44" i="1"/>
  <c r="E45" i="1"/>
  <c r="E46" i="1"/>
  <c r="E47" i="1"/>
  <c r="E48" i="1"/>
  <c r="E49" i="1"/>
  <c r="E51" i="1"/>
  <c r="E52" i="1"/>
  <c r="E54" i="1"/>
  <c r="E55" i="1"/>
  <c r="E56" i="1"/>
  <c r="E57" i="1"/>
  <c r="E58" i="1"/>
  <c r="E60" i="1"/>
  <c r="E61" i="1"/>
  <c r="E12" i="1"/>
  <c r="C5" i="1"/>
  <c r="D75" i="1"/>
  <c r="E75" i="1"/>
  <c r="C62" i="1" l="1"/>
  <c r="D62" i="1"/>
  <c r="E19" i="1"/>
  <c r="E59" i="1"/>
  <c r="E22" i="1"/>
  <c r="E28" i="1"/>
  <c r="C75" i="1"/>
  <c r="E40" i="1"/>
  <c r="E50" i="1"/>
  <c r="F75" i="1" l="1"/>
  <c r="E62" i="1"/>
</calcChain>
</file>

<file path=xl/sharedStrings.xml><?xml version="1.0" encoding="utf-8"?>
<sst xmlns="http://schemas.openxmlformats.org/spreadsheetml/2006/main" count="267" uniqueCount="159">
  <si>
    <t>1.</t>
  </si>
  <si>
    <t>СУММА</t>
  </si>
  <si>
    <t>1.1.</t>
  </si>
  <si>
    <t xml:space="preserve">Членские взносы и плата за пользование объектами инфраструктуры </t>
  </si>
  <si>
    <t>ИТОГО ОСТАТОК</t>
  </si>
  <si>
    <t>2.</t>
  </si>
  <si>
    <t xml:space="preserve">СОЗДАНИЕ ФОНДОВ </t>
  </si>
  <si>
    <t>2.1.</t>
  </si>
  <si>
    <t>Резервный фонд</t>
  </si>
  <si>
    <t>Фонд развития</t>
  </si>
  <si>
    <t xml:space="preserve">ИТОГО </t>
  </si>
  <si>
    <t>3.</t>
  </si>
  <si>
    <t>ДОХОДЫ</t>
  </si>
  <si>
    <t>План</t>
  </si>
  <si>
    <t>Факт</t>
  </si>
  <si>
    <t>Отклонение (+/-)</t>
  </si>
  <si>
    <t>3.1.</t>
  </si>
  <si>
    <t>%  банка на остаток по счету</t>
  </si>
  <si>
    <t>ИТОГО ДОХОДНАЯ ЧАСТЬ</t>
  </si>
  <si>
    <t>3.2.</t>
  </si>
  <si>
    <t>РАСХОДЫ</t>
  </si>
  <si>
    <t>Расходы на выплату вознаграждений по договорам возмездного оказания услуг, в т.ч.:</t>
  </si>
  <si>
    <t>3.1.1.</t>
  </si>
  <si>
    <t>Вознаграждение Председателя</t>
  </si>
  <si>
    <t>3.1.2.</t>
  </si>
  <si>
    <t>Вознаграждение Бухгалтера</t>
  </si>
  <si>
    <t>3.1.3.</t>
  </si>
  <si>
    <t>Вознаграждение Администратора</t>
  </si>
  <si>
    <t>3.1.4.</t>
  </si>
  <si>
    <t>Вознаграждение Сторожа 2 смены</t>
  </si>
  <si>
    <t>Расходы на содержание ЛЭП и шлагбаумов, в т.ч.:</t>
  </si>
  <si>
    <t>3.2.1.</t>
  </si>
  <si>
    <t xml:space="preserve">Обслуживание трансформаторных подстанций </t>
  </si>
  <si>
    <t>3.2.2.</t>
  </si>
  <si>
    <t>Обслуживание линий электропередач</t>
  </si>
  <si>
    <t>3.2.3.</t>
  </si>
  <si>
    <t xml:space="preserve">Обслуживание шлагбаумов </t>
  </si>
  <si>
    <t>3.2.4.</t>
  </si>
  <si>
    <t>Расходные материалы по эксплуатации уличного освещения и шлагбаумов и внеплановому ремонту ЛЭП  и ТП</t>
  </si>
  <si>
    <t>3.3.</t>
  </si>
  <si>
    <t>Вывоз ТБО</t>
  </si>
  <si>
    <t>3.4.</t>
  </si>
  <si>
    <t>Налоги , в т.ч.:</t>
  </si>
  <si>
    <t>Земельный налог</t>
  </si>
  <si>
    <t>3.5.</t>
  </si>
  <si>
    <t>ГСМ, в т.ч.:</t>
  </si>
  <si>
    <t>3.5.1.</t>
  </si>
  <si>
    <t>Авто председателя</t>
  </si>
  <si>
    <t>3.5.2.</t>
  </si>
  <si>
    <t>Авто администратора</t>
  </si>
  <si>
    <t>Авто охраны/ НИВА</t>
  </si>
  <si>
    <t>Мелкая техника</t>
  </si>
  <si>
    <t>Смазочные и расходные материалы</t>
  </si>
  <si>
    <t>3.6.</t>
  </si>
  <si>
    <t>Расчетно-кассовое обслуживание</t>
  </si>
  <si>
    <t>3.7.</t>
  </si>
  <si>
    <t>Расходы на мобильную связь, в т.ч.:</t>
  </si>
  <si>
    <t>Телефон администрации</t>
  </si>
  <si>
    <t>Телефон сторожей</t>
  </si>
  <si>
    <t>3.8.</t>
  </si>
  <si>
    <t>Почтовые и канцелярские расходы</t>
  </si>
  <si>
    <t>3.9.</t>
  </si>
  <si>
    <t>Расходы на юридические услуги</t>
  </si>
  <si>
    <t>3.10.</t>
  </si>
  <si>
    <t xml:space="preserve">Благоустройство поселка </t>
  </si>
  <si>
    <t>3.11.</t>
  </si>
  <si>
    <t>Уборка снега</t>
  </si>
  <si>
    <t>3.12.</t>
  </si>
  <si>
    <t>Хозяйственные расходы</t>
  </si>
  <si>
    <t>3.13.</t>
  </si>
  <si>
    <t>Непредвиденные расходы</t>
  </si>
  <si>
    <t>3.14.</t>
  </si>
  <si>
    <t>Отчисления в фонды:</t>
  </si>
  <si>
    <t>Пополнение Резервного фонда</t>
  </si>
  <si>
    <t>Пополнение Фонда Развития</t>
  </si>
  <si>
    <t>4.</t>
  </si>
  <si>
    <t>4.1.</t>
  </si>
  <si>
    <t xml:space="preserve">ДВИЖЕНИЕ ДЕНЕЖНЫХ СРЕДСТВ В ЦЕЛЕВЫХ ФОНДАХ </t>
  </si>
  <si>
    <t>Приход</t>
  </si>
  <si>
    <t>Расход</t>
  </si>
  <si>
    <t>5.1.</t>
  </si>
  <si>
    <t>Целевой фонд  энергообеспечения (Мощность)</t>
  </si>
  <si>
    <t>5.2.</t>
  </si>
  <si>
    <t>5.3.</t>
  </si>
  <si>
    <t>5.4.</t>
  </si>
  <si>
    <t>Дорожный фонд (5000 руб. единоразово)</t>
  </si>
  <si>
    <t>Фонд Развития</t>
  </si>
  <si>
    <t>ИТОГО:</t>
  </si>
  <si>
    <t xml:space="preserve">ЦЕЛЕВОЙ ФОНД </t>
  </si>
  <si>
    <t>5.</t>
  </si>
  <si>
    <t>Пояснительная записка к</t>
  </si>
  <si>
    <t>отчету об исполнении приходно-расходной сметы ДНП «Верховье»</t>
  </si>
  <si>
    <t xml:space="preserve">ДВИЖЕНИЕ ДЕНЕЖНЫХ СРЕДСТВ В ФОНДЕ ЭНЕРГОПОТРЕБЛЕНИЯ </t>
  </si>
  <si>
    <t>6.</t>
  </si>
  <si>
    <t>6.1.</t>
  </si>
  <si>
    <t>Целевой фонд  энергопотребления (электричество)</t>
  </si>
  <si>
    <t>Расшифровка</t>
  </si>
  <si>
    <t>3.15.</t>
  </si>
  <si>
    <t>ОСТАТОК ДЕНЕЖНЫХ СРЕДСТВ НА 01.01.2018г.</t>
  </si>
  <si>
    <t>Членские взносы</t>
  </si>
  <si>
    <t>Плата за пользование объектами инфраструктуры</t>
  </si>
  <si>
    <t>Неосновательное обогащение (по суду)</t>
  </si>
  <si>
    <t>Пени (по суду)</t>
  </si>
  <si>
    <t>Компенсация госпошлины (по суду)</t>
  </si>
  <si>
    <t>Компенсация юридических услуг (по суду)</t>
  </si>
  <si>
    <t>3.1.5.</t>
  </si>
  <si>
    <t>Вознаграждение Юриста</t>
  </si>
  <si>
    <t>Расходы на электроэнергию по объектам общего пользования, в т.ч.:</t>
  </si>
  <si>
    <t>3.3.1.</t>
  </si>
  <si>
    <t>3.3.2.</t>
  </si>
  <si>
    <t>3.3.3.</t>
  </si>
  <si>
    <t>3.3.4.</t>
  </si>
  <si>
    <t>3.3.5.</t>
  </si>
  <si>
    <t>Электроэнергия (уличное освещение)</t>
  </si>
  <si>
    <t>Электроэнергия (офис)</t>
  </si>
  <si>
    <t>Электроэнергия (скады)</t>
  </si>
  <si>
    <t xml:space="preserve">Электроэнергия (въездные группы) </t>
  </si>
  <si>
    <t>Электроэнергия (потери)</t>
  </si>
  <si>
    <t>Налог в связи с применением УСН</t>
  </si>
  <si>
    <t>3.61.</t>
  </si>
  <si>
    <t>3.6.2.</t>
  </si>
  <si>
    <t>3.6.3.</t>
  </si>
  <si>
    <t>3.6.4.</t>
  </si>
  <si>
    <t>3.6.5.</t>
  </si>
  <si>
    <t>3.8.1.</t>
  </si>
  <si>
    <t>3.8.2.</t>
  </si>
  <si>
    <t>3.15.1</t>
  </si>
  <si>
    <t>3.15.2</t>
  </si>
  <si>
    <t>По состоянию на 01.01.2018г.</t>
  </si>
  <si>
    <t>Фонда Развития.</t>
  </si>
  <si>
    <t>по счетчикам</t>
  </si>
  <si>
    <t>по расчету</t>
  </si>
  <si>
    <t>лопаты, скребки, лампочки, мешки для мусора, газ.</t>
  </si>
  <si>
    <t xml:space="preserve">     На 01.01.18г. остаток членских взносов и платы за пользование инфраструктурой составлял 2 387 701,76руб. и был направлен на пополнение</t>
  </si>
  <si>
    <t xml:space="preserve">    На остаток денежных средств, хранящихся на расчетном счете были начислены проценты в сумме 35 136,98руб.</t>
  </si>
  <si>
    <t>Отчет об исполнении приходно-расходной сметы ДНП «Верховье» за период 01.01.18г.-30.06.18г.</t>
  </si>
  <si>
    <t>ОСТАТОК ДЕНЕЖНЫХ СРЕДСТВ НА 30.06.2018г.</t>
  </si>
  <si>
    <t>4.2.</t>
  </si>
  <si>
    <t>Прочие доходы</t>
  </si>
  <si>
    <t>По состоянию на 30.06.2018г.</t>
  </si>
  <si>
    <t>за период 01.01.18г.-30.06.18г.</t>
  </si>
  <si>
    <t xml:space="preserve">     За  1 полугодие 2018г. поступление членских взносов составило 3 604 492,28 руб., что соответствует 96% от запланированной суммы. Поступление оплат за пользование инфраструктурой поселка лицами, ведущими хозяйство в индивидуальном порядке составило 304 800руб., что в процентном соотношении равно 67% от планируемой величины. </t>
  </si>
  <si>
    <t xml:space="preserve">     В отчетном периоде продолжали поступать платежи по решениям судов: компенсаций расходов ДНП поступило 29 796,56 руб., пени за просрочку платежа поступили в сумме 125 269,36руб.</t>
  </si>
  <si>
    <t xml:space="preserve">    Всего поступления денежных средств за 1 полугодие 2018г. составили 4 343 840,02 руб.</t>
  </si>
  <si>
    <r>
      <t xml:space="preserve">     Текущие расходы за этот период составили </t>
    </r>
    <r>
      <rPr>
        <sz val="12"/>
        <color rgb="FF000000"/>
        <rFont val="Times New Roman"/>
        <family val="1"/>
        <charset val="204"/>
      </rPr>
      <t>3 909 292,28руб., из которых 271 671,29руб. направлено на пополнение Фонда Развития. В основном средства потрачены в пределах запланированных сумм, но из-за большого объема выпавшего снега в феврале - марте перерасход допущен  по статье "ГСМ мелкая техника" и "Уборка снега". Также перерасход был получен по статье расходов на электричество-сумма незапланированных потерь за полугодие составила- 144 774,72руб.</t>
    </r>
  </si>
  <si>
    <t xml:space="preserve">Перерасход по статье "Благоустройство" на сумму 61 265,04руб. произошел по причине расходов на обустройство территории пруда, детских площадок, покраской и ремонтом объектов инфраструктуры. </t>
  </si>
  <si>
    <t>42600*2мес+43000*4мес</t>
  </si>
  <si>
    <t>32500*2мес+33000*4мес</t>
  </si>
  <si>
    <t>42600*2смены*2мес+43000*2смены*4мес</t>
  </si>
  <si>
    <t>129600руб.-сумма за 1кв.2018г. За 2кв. 2018г юристам перечислено 194400руб (судов по этим делам еще не было, поэтому нет актов выполненных работ)</t>
  </si>
  <si>
    <t>1500*6шт*6мес</t>
  </si>
  <si>
    <t>45000*6мес</t>
  </si>
  <si>
    <t>833*6*6мес</t>
  </si>
  <si>
    <t>Лампы-12730, дроссели-9440, ИЗУ-4640, батарейки-786,выс. Вставки-3000, контактор-1605, считыватели -20070, фотореле-635.</t>
  </si>
  <si>
    <t>70конт*4000руб</t>
  </si>
  <si>
    <t>166ч*1500руб</t>
  </si>
  <si>
    <t>аренда техники-427500, шланг-2100, удлинитель-2325,таблички-1500, ограда-8607,флаги-7580, сетка-3665, разметка-3000, ворота-8000, краска-30868, лежаки-8804, леска-2500.</t>
  </si>
  <si>
    <t>Новогодние расходы-17293,32, ремонт Нивы-2140, конвектор-3980, лента-1740, мяч и насос-1500, прокат колонок-5500, антивирус-2250, ремонт мелк техн-17250, .</t>
  </si>
  <si>
    <t xml:space="preserve">Расшифровка расходных статей приходно-расходной сметы ДНП «Верховье»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</si>
</sst>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1F497D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color theme="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16" fontId="2" fillId="0" borderId="7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1" fillId="0" borderId="13" xfId="0" applyFont="1" applyBorder="1"/>
    <xf numFmtId="0" fontId="0" fillId="0" borderId="0" xfId="0" applyBorder="1"/>
    <xf numFmtId="0" fontId="3" fillId="0" borderId="0" xfId="0" quotePrefix="1" applyFont="1" applyFill="1" applyBorder="1" applyAlignment="1">
      <alignment horizontal="center" vertical="top" wrapText="1"/>
    </xf>
    <xf numFmtId="0" fontId="8" fillId="0" borderId="0" xfId="0" applyFont="1"/>
    <xf numFmtId="0" fontId="7" fillId="0" borderId="3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right" vertical="top" wrapText="1"/>
    </xf>
    <xf numFmtId="2" fontId="7" fillId="0" borderId="5" xfId="0" applyNumberFormat="1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2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0" fontId="2" fillId="0" borderId="4" xfId="0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vertical="top" wrapText="1"/>
    </xf>
    <xf numFmtId="0" fontId="9" fillId="0" borderId="4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right" vertical="top" wrapText="1"/>
    </xf>
    <xf numFmtId="2" fontId="2" fillId="0" borderId="11" xfId="0" applyNumberFormat="1" applyFont="1" applyBorder="1" applyAlignment="1">
      <alignment horizontal="right" vertical="top" wrapText="1"/>
    </xf>
    <xf numFmtId="0" fontId="0" fillId="0" borderId="23" xfId="0" applyBorder="1"/>
    <xf numFmtId="0" fontId="0" fillId="0" borderId="24" xfId="0" applyBorder="1"/>
    <xf numFmtId="0" fontId="1" fillId="0" borderId="22" xfId="0" applyFont="1" applyBorder="1"/>
    <xf numFmtId="0" fontId="0" fillId="0" borderId="23" xfId="0" applyBorder="1" applyAlignment="1">
      <alignment wrapText="1"/>
    </xf>
    <xf numFmtId="2" fontId="6" fillId="0" borderId="5" xfId="0" applyNumberFormat="1" applyFont="1" applyFill="1" applyBorder="1" applyAlignment="1">
      <alignment horizontal="right" vertical="top" wrapText="1"/>
    </xf>
    <xf numFmtId="2" fontId="3" fillId="0" borderId="5" xfId="0" applyNumberFormat="1" applyFont="1" applyFill="1" applyBorder="1" applyAlignment="1">
      <alignment horizontal="right" vertical="top" wrapText="1"/>
    </xf>
    <xf numFmtId="2" fontId="7" fillId="0" borderId="5" xfId="0" applyNumberFormat="1" applyFont="1" applyFill="1" applyBorder="1" applyAlignment="1">
      <alignment horizontal="right" vertical="top" wrapText="1"/>
    </xf>
    <xf numFmtId="2" fontId="13" fillId="0" borderId="5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0" fillId="0" borderId="0" xfId="0" applyFill="1"/>
    <xf numFmtId="0" fontId="4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2" fontId="9" fillId="0" borderId="5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right" vertical="top" wrapText="1"/>
    </xf>
    <xf numFmtId="2" fontId="6" fillId="0" borderId="16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top" wrapText="1"/>
    </xf>
    <xf numFmtId="2" fontId="6" fillId="0" borderId="18" xfId="0" applyNumberFormat="1" applyFont="1" applyFill="1" applyBorder="1" applyAlignment="1">
      <alignment horizontal="right" vertical="top" wrapText="1"/>
    </xf>
    <xf numFmtId="2" fontId="6" fillId="0" borderId="19" xfId="0" applyNumberFormat="1" applyFont="1" applyFill="1" applyBorder="1" applyAlignment="1">
      <alignment horizontal="right" vertical="top" wrapText="1"/>
    </xf>
    <xf numFmtId="2" fontId="6" fillId="0" borderId="13" xfId="0" applyNumberFormat="1" applyFont="1" applyFill="1" applyBorder="1" applyAlignment="1">
      <alignment horizontal="right" vertical="top" wrapText="1"/>
    </xf>
    <xf numFmtId="0" fontId="2" fillId="0" borderId="20" xfId="0" applyFont="1" applyFill="1" applyBorder="1" applyAlignment="1">
      <alignment vertical="top" wrapText="1"/>
    </xf>
    <xf numFmtId="2" fontId="6" fillId="0" borderId="20" xfId="0" applyNumberFormat="1" applyFont="1" applyFill="1" applyBorder="1" applyAlignment="1">
      <alignment horizontal="right" vertical="top" wrapText="1"/>
    </xf>
    <xf numFmtId="2" fontId="6" fillId="0" borderId="14" xfId="0" applyNumberFormat="1" applyFont="1" applyFill="1" applyBorder="1" applyAlignment="1">
      <alignment horizontal="right" vertical="top" wrapText="1"/>
    </xf>
    <xf numFmtId="2" fontId="6" fillId="0" borderId="13" xfId="0" applyNumberFormat="1" applyFont="1" applyFill="1" applyBorder="1" applyAlignment="1">
      <alignment horizontal="right" vertical="top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2" fontId="7" fillId="0" borderId="11" xfId="0" applyNumberFormat="1" applyFont="1" applyFill="1" applyBorder="1" applyAlignment="1">
      <alignment horizontal="right" vertical="top" wrapText="1"/>
    </xf>
    <xf numFmtId="2" fontId="7" fillId="0" borderId="17" xfId="0" applyNumberFormat="1" applyFont="1" applyFill="1" applyBorder="1" applyAlignment="1">
      <alignment horizontal="right" vertical="top"/>
    </xf>
    <xf numFmtId="2" fontId="7" fillId="0" borderId="16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opLeftCell="A69" workbookViewId="0">
      <selection activeCell="I70" sqref="I70"/>
    </sheetView>
  </sheetViews>
  <sheetFormatPr defaultRowHeight="14.5" x14ac:dyDescent="0.35"/>
  <cols>
    <col min="1" max="1" width="12.1796875" bestFit="1" customWidth="1"/>
    <col min="2" max="2" width="70.26953125" customWidth="1"/>
    <col min="3" max="3" width="16.26953125" customWidth="1"/>
    <col min="4" max="4" width="14.81640625" customWidth="1"/>
    <col min="5" max="5" width="21.81640625" customWidth="1"/>
    <col min="6" max="6" width="16.81640625" customWidth="1"/>
    <col min="10" max="10" width="16.26953125" customWidth="1"/>
  </cols>
  <sheetData>
    <row r="1" spans="1:7" ht="17.5" x14ac:dyDescent="0.35">
      <c r="A1" s="18" t="s">
        <v>135</v>
      </c>
    </row>
    <row r="2" spans="1:7" ht="15" thickBot="1" x14ac:dyDescent="0.4"/>
    <row r="3" spans="1:7" ht="16" thickBot="1" x14ac:dyDescent="0.4">
      <c r="A3" s="1" t="s">
        <v>0</v>
      </c>
      <c r="B3" s="19" t="s">
        <v>98</v>
      </c>
      <c r="C3" s="3" t="s">
        <v>1</v>
      </c>
    </row>
    <row r="4" spans="1:7" ht="16" thickBot="1" x14ac:dyDescent="0.4">
      <c r="A4" s="4" t="s">
        <v>2</v>
      </c>
      <c r="B4" s="5" t="s">
        <v>3</v>
      </c>
      <c r="C4" s="24">
        <v>2387701.7599999998</v>
      </c>
    </row>
    <row r="5" spans="1:7" ht="16" thickBot="1" x14ac:dyDescent="0.4">
      <c r="A5" s="6"/>
      <c r="B5" s="7" t="s">
        <v>4</v>
      </c>
      <c r="C5" s="25">
        <f>SUM(C4)</f>
        <v>2387701.7599999998</v>
      </c>
    </row>
    <row r="6" spans="1:7" ht="15" thickBot="1" x14ac:dyDescent="0.4">
      <c r="C6" s="22"/>
    </row>
    <row r="7" spans="1:7" ht="15.5" thickBot="1" x14ac:dyDescent="0.4">
      <c r="A7" s="8" t="s">
        <v>5</v>
      </c>
      <c r="B7" s="3" t="s">
        <v>6</v>
      </c>
      <c r="C7" s="23" t="s">
        <v>1</v>
      </c>
    </row>
    <row r="8" spans="1:7" ht="16" thickBot="1" x14ac:dyDescent="0.4">
      <c r="A8" s="9" t="s">
        <v>7</v>
      </c>
      <c r="B8" s="5" t="s">
        <v>9</v>
      </c>
      <c r="C8" s="24">
        <v>2387701.7599999998</v>
      </c>
    </row>
    <row r="9" spans="1:7" ht="16" thickBot="1" x14ac:dyDescent="0.4">
      <c r="A9" s="10"/>
      <c r="B9" s="7" t="s">
        <v>10</v>
      </c>
      <c r="C9" s="25">
        <f>SUM(C8:C8)</f>
        <v>2387701.7599999998</v>
      </c>
    </row>
    <row r="10" spans="1:7" ht="15" thickBot="1" x14ac:dyDescent="0.4"/>
    <row r="11" spans="1:7" ht="15.5" thickBot="1" x14ac:dyDescent="0.4">
      <c r="A11" s="8" t="s">
        <v>11</v>
      </c>
      <c r="B11" s="3" t="s">
        <v>12</v>
      </c>
      <c r="C11" s="3" t="s">
        <v>13</v>
      </c>
      <c r="D11" s="3" t="s">
        <v>14</v>
      </c>
      <c r="E11" s="3" t="s">
        <v>15</v>
      </c>
    </row>
    <row r="12" spans="1:7" ht="16" thickBot="1" x14ac:dyDescent="0.4">
      <c r="A12" s="9" t="s">
        <v>16</v>
      </c>
      <c r="B12" s="5" t="s">
        <v>99</v>
      </c>
      <c r="C12" s="48">
        <v>3765600</v>
      </c>
      <c r="D12" s="48">
        <v>3604492.28</v>
      </c>
      <c r="E12" s="49">
        <f t="shared" ref="E12:E18" si="0">D12-C12</f>
        <v>-161107.7200000002</v>
      </c>
      <c r="G12" s="21"/>
    </row>
    <row r="13" spans="1:7" ht="16" thickBot="1" x14ac:dyDescent="0.4">
      <c r="A13" s="9" t="s">
        <v>19</v>
      </c>
      <c r="B13" s="5" t="s">
        <v>100</v>
      </c>
      <c r="C13" s="48">
        <v>453600</v>
      </c>
      <c r="D13" s="48">
        <v>304800</v>
      </c>
      <c r="E13" s="49">
        <f t="shared" si="0"/>
        <v>-148800</v>
      </c>
      <c r="G13" s="21"/>
    </row>
    <row r="14" spans="1:7" ht="16" thickBot="1" x14ac:dyDescent="0.4">
      <c r="A14" s="9" t="s">
        <v>39</v>
      </c>
      <c r="B14" s="5" t="s">
        <v>101</v>
      </c>
      <c r="C14" s="48">
        <v>0</v>
      </c>
      <c r="D14" s="48">
        <v>244344.84</v>
      </c>
      <c r="E14" s="48">
        <f>D14-C14</f>
        <v>244344.84</v>
      </c>
      <c r="G14" s="21"/>
    </row>
    <row r="15" spans="1:7" ht="16" thickBot="1" x14ac:dyDescent="0.4">
      <c r="A15" s="9" t="s">
        <v>41</v>
      </c>
      <c r="B15" s="5" t="s">
        <v>102</v>
      </c>
      <c r="C15" s="48">
        <v>0</v>
      </c>
      <c r="D15" s="48">
        <v>125269.36</v>
      </c>
      <c r="E15" s="48">
        <f t="shared" si="0"/>
        <v>125269.36</v>
      </c>
      <c r="G15" s="21"/>
    </row>
    <row r="16" spans="1:7" ht="16" thickBot="1" x14ac:dyDescent="0.4">
      <c r="A16" s="9" t="s">
        <v>44</v>
      </c>
      <c r="B16" s="5" t="s">
        <v>103</v>
      </c>
      <c r="C16" s="48">
        <v>0</v>
      </c>
      <c r="D16" s="48">
        <v>21156.560000000001</v>
      </c>
      <c r="E16" s="48">
        <f t="shared" si="0"/>
        <v>21156.560000000001</v>
      </c>
      <c r="G16" s="21"/>
    </row>
    <row r="17" spans="1:7" ht="16" thickBot="1" x14ac:dyDescent="0.4">
      <c r="A17" s="9" t="s">
        <v>53</v>
      </c>
      <c r="B17" s="5" t="s">
        <v>104</v>
      </c>
      <c r="C17" s="48">
        <v>0</v>
      </c>
      <c r="D17" s="48">
        <v>8640</v>
      </c>
      <c r="E17" s="48">
        <f t="shared" si="0"/>
        <v>8640</v>
      </c>
      <c r="G17" s="21"/>
    </row>
    <row r="18" spans="1:7" ht="16" thickBot="1" x14ac:dyDescent="0.4">
      <c r="A18" s="11" t="s">
        <v>19</v>
      </c>
      <c r="B18" s="5" t="s">
        <v>17</v>
      </c>
      <c r="C18" s="48">
        <v>0</v>
      </c>
      <c r="D18" s="48">
        <v>35136.980000000003</v>
      </c>
      <c r="E18" s="48">
        <f t="shared" si="0"/>
        <v>35136.980000000003</v>
      </c>
    </row>
    <row r="19" spans="1:7" ht="16" thickBot="1" x14ac:dyDescent="0.4">
      <c r="A19" s="10"/>
      <c r="B19" s="7" t="s">
        <v>18</v>
      </c>
      <c r="C19" s="50">
        <f>SUM(C12:C18)</f>
        <v>4219200</v>
      </c>
      <c r="D19" s="50">
        <f>SUM(D12:D18)</f>
        <v>4343840.0199999996</v>
      </c>
      <c r="E19" s="51">
        <f>SUM(E12:E18)</f>
        <v>124640.01999999979</v>
      </c>
      <c r="F19" s="28"/>
    </row>
    <row r="20" spans="1:7" ht="15" thickBot="1" x14ac:dyDescent="0.4"/>
    <row r="21" spans="1:7" ht="15.5" thickBot="1" x14ac:dyDescent="0.4">
      <c r="A21" s="12" t="s">
        <v>11</v>
      </c>
      <c r="B21" s="2" t="s">
        <v>20</v>
      </c>
      <c r="C21" s="3" t="s">
        <v>13</v>
      </c>
      <c r="D21" s="3" t="s">
        <v>14</v>
      </c>
      <c r="E21" s="3" t="s">
        <v>15</v>
      </c>
    </row>
    <row r="22" spans="1:7" ht="31.5" thickBot="1" x14ac:dyDescent="0.4">
      <c r="A22" s="52" t="s">
        <v>16</v>
      </c>
      <c r="B22" s="53" t="s">
        <v>21</v>
      </c>
      <c r="C22" s="48">
        <f>C23+C24+C25+C26+C27</f>
        <v>1427000</v>
      </c>
      <c r="D22" s="48">
        <f>D23+D24+D25+D26+D27</f>
        <v>1295200</v>
      </c>
      <c r="E22" s="49">
        <f>D22-C22</f>
        <v>-131800</v>
      </c>
      <c r="F22" s="54"/>
    </row>
    <row r="23" spans="1:7" ht="16" thickBot="1" x14ac:dyDescent="0.4">
      <c r="A23" s="55" t="s">
        <v>22</v>
      </c>
      <c r="B23" s="56" t="s">
        <v>23</v>
      </c>
      <c r="C23" s="57">
        <v>257600</v>
      </c>
      <c r="D23" s="57">
        <v>257200</v>
      </c>
      <c r="E23" s="49">
        <f t="shared" ref="E23:E62" si="1">D23-C23</f>
        <v>-400</v>
      </c>
      <c r="F23" s="54"/>
    </row>
    <row r="24" spans="1:7" ht="16" thickBot="1" x14ac:dyDescent="0.4">
      <c r="A24" s="55" t="s">
        <v>24</v>
      </c>
      <c r="B24" s="56" t="s">
        <v>25</v>
      </c>
      <c r="C24" s="57">
        <v>197500</v>
      </c>
      <c r="D24" s="57">
        <v>197000</v>
      </c>
      <c r="E24" s="49">
        <f t="shared" si="1"/>
        <v>-500</v>
      </c>
      <c r="F24" s="54"/>
    </row>
    <row r="25" spans="1:7" ht="16" thickBot="1" x14ac:dyDescent="0.4">
      <c r="A25" s="55" t="s">
        <v>26</v>
      </c>
      <c r="B25" s="56" t="s">
        <v>27</v>
      </c>
      <c r="C25" s="57">
        <v>197500</v>
      </c>
      <c r="D25" s="57">
        <v>197000</v>
      </c>
      <c r="E25" s="49">
        <f t="shared" si="1"/>
        <v>-500</v>
      </c>
      <c r="F25" s="54"/>
    </row>
    <row r="26" spans="1:7" ht="16" thickBot="1" x14ac:dyDescent="0.4">
      <c r="A26" s="55" t="s">
        <v>28</v>
      </c>
      <c r="B26" s="56" t="s">
        <v>29</v>
      </c>
      <c r="C26" s="57">
        <v>515200</v>
      </c>
      <c r="D26" s="57">
        <v>514400</v>
      </c>
      <c r="E26" s="49">
        <f t="shared" si="1"/>
        <v>-800</v>
      </c>
      <c r="F26" s="54"/>
    </row>
    <row r="27" spans="1:7" ht="16" thickBot="1" x14ac:dyDescent="0.4">
      <c r="A27" s="55" t="s">
        <v>105</v>
      </c>
      <c r="B27" s="56" t="s">
        <v>106</v>
      </c>
      <c r="C27" s="57">
        <v>259200</v>
      </c>
      <c r="D27" s="57">
        <v>129600</v>
      </c>
      <c r="E27" s="49">
        <f t="shared" si="1"/>
        <v>-129600</v>
      </c>
      <c r="F27" s="54"/>
    </row>
    <row r="28" spans="1:7" ht="16" thickBot="1" x14ac:dyDescent="0.4">
      <c r="A28" s="52" t="s">
        <v>19</v>
      </c>
      <c r="B28" s="53" t="s">
        <v>30</v>
      </c>
      <c r="C28" s="48">
        <f>C29+C30+C31+C32</f>
        <v>462000</v>
      </c>
      <c r="D28" s="48">
        <f>D29+D30+D31+D32</f>
        <v>407561.41000000003</v>
      </c>
      <c r="E28" s="49">
        <f t="shared" si="1"/>
        <v>-54438.589999999967</v>
      </c>
      <c r="F28" s="54"/>
    </row>
    <row r="29" spans="1:7" ht="16" thickBot="1" x14ac:dyDescent="0.4">
      <c r="A29" s="58" t="s">
        <v>31</v>
      </c>
      <c r="B29" s="56" t="s">
        <v>32</v>
      </c>
      <c r="C29" s="57">
        <v>54000</v>
      </c>
      <c r="D29" s="57">
        <v>54000</v>
      </c>
      <c r="E29" s="48">
        <f t="shared" si="1"/>
        <v>0</v>
      </c>
      <c r="F29" s="54"/>
    </row>
    <row r="30" spans="1:7" ht="16" thickBot="1" x14ac:dyDescent="0.4">
      <c r="A30" s="58" t="s">
        <v>33</v>
      </c>
      <c r="B30" s="56" t="s">
        <v>34</v>
      </c>
      <c r="C30" s="57">
        <v>270000</v>
      </c>
      <c r="D30" s="57">
        <v>270000</v>
      </c>
      <c r="E30" s="48">
        <f t="shared" si="1"/>
        <v>0</v>
      </c>
      <c r="F30" s="54"/>
    </row>
    <row r="31" spans="1:7" ht="16" thickBot="1" x14ac:dyDescent="0.4">
      <c r="A31" s="58" t="s">
        <v>35</v>
      </c>
      <c r="B31" s="56" t="s">
        <v>36</v>
      </c>
      <c r="C31" s="57">
        <v>30000</v>
      </c>
      <c r="D31" s="57">
        <v>30000</v>
      </c>
      <c r="E31" s="48">
        <f t="shared" si="1"/>
        <v>0</v>
      </c>
      <c r="F31" s="54"/>
    </row>
    <row r="32" spans="1:7" ht="31.5" thickBot="1" x14ac:dyDescent="0.4">
      <c r="A32" s="59" t="s">
        <v>37</v>
      </c>
      <c r="B32" s="56" t="s">
        <v>38</v>
      </c>
      <c r="C32" s="57">
        <v>108000</v>
      </c>
      <c r="D32" s="57">
        <v>53561.41</v>
      </c>
      <c r="E32" s="49">
        <f t="shared" si="1"/>
        <v>-54438.59</v>
      </c>
      <c r="F32" s="54"/>
    </row>
    <row r="33" spans="1:10" ht="20.25" customHeight="1" thickBot="1" x14ac:dyDescent="0.4">
      <c r="A33" s="60" t="s">
        <v>39</v>
      </c>
      <c r="B33" s="61" t="s">
        <v>107</v>
      </c>
      <c r="C33" s="48">
        <f>C34+C35+C36+C37+C38</f>
        <v>408420</v>
      </c>
      <c r="D33" s="48">
        <f>D34+D35+D36+D37+D38</f>
        <v>461967.5</v>
      </c>
      <c r="E33" s="48">
        <f t="shared" ref="E33:E37" si="2">D33-C33</f>
        <v>53547.5</v>
      </c>
      <c r="F33" s="54"/>
    </row>
    <row r="34" spans="1:10" ht="16" thickBot="1" x14ac:dyDescent="0.4">
      <c r="A34" s="62" t="s">
        <v>108</v>
      </c>
      <c r="B34" s="63" t="s">
        <v>113</v>
      </c>
      <c r="C34" s="57">
        <v>122154</v>
      </c>
      <c r="D34" s="57">
        <v>90531.6</v>
      </c>
      <c r="E34" s="49">
        <f t="shared" si="2"/>
        <v>-31622.399999999994</v>
      </c>
      <c r="F34" s="54"/>
    </row>
    <row r="35" spans="1:10" ht="16" thickBot="1" x14ac:dyDescent="0.4">
      <c r="A35" s="62" t="s">
        <v>109</v>
      </c>
      <c r="B35" s="63" t="s">
        <v>114</v>
      </c>
      <c r="C35" s="57">
        <v>163542</v>
      </c>
      <c r="D35" s="57">
        <v>107372.52</v>
      </c>
      <c r="E35" s="49">
        <f t="shared" si="2"/>
        <v>-56169.479999999996</v>
      </c>
      <c r="F35" s="54"/>
      <c r="J35" s="57">
        <v>107372.52</v>
      </c>
    </row>
    <row r="36" spans="1:10" ht="16" thickBot="1" x14ac:dyDescent="0.4">
      <c r="A36" s="62" t="s">
        <v>110</v>
      </c>
      <c r="B36" s="63" t="s">
        <v>115</v>
      </c>
      <c r="C36" s="57">
        <v>81768</v>
      </c>
      <c r="D36" s="57">
        <v>79400.52</v>
      </c>
      <c r="E36" s="49">
        <f t="shared" si="2"/>
        <v>-2367.4799999999959</v>
      </c>
      <c r="F36" s="54"/>
    </row>
    <row r="37" spans="1:10" ht="16" thickBot="1" x14ac:dyDescent="0.4">
      <c r="A37" s="62" t="s">
        <v>111</v>
      </c>
      <c r="B37" s="63" t="s">
        <v>116</v>
      </c>
      <c r="C37" s="57">
        <v>40956</v>
      </c>
      <c r="D37" s="57">
        <v>39888.14</v>
      </c>
      <c r="E37" s="49">
        <f t="shared" si="2"/>
        <v>-1067.8600000000006</v>
      </c>
      <c r="F37" s="54"/>
    </row>
    <row r="38" spans="1:10" ht="16" thickBot="1" x14ac:dyDescent="0.4">
      <c r="A38" s="62" t="s">
        <v>112</v>
      </c>
      <c r="B38" s="63" t="s">
        <v>117</v>
      </c>
      <c r="C38" s="57">
        <v>0</v>
      </c>
      <c r="D38" s="57">
        <v>144774.72</v>
      </c>
      <c r="E38" s="48">
        <f>D38-C38</f>
        <v>144774.72</v>
      </c>
      <c r="F38" s="54"/>
    </row>
    <row r="39" spans="1:10" ht="16" thickBot="1" x14ac:dyDescent="0.4">
      <c r="A39" s="64" t="s">
        <v>41</v>
      </c>
      <c r="B39" s="53" t="s">
        <v>40</v>
      </c>
      <c r="C39" s="48">
        <v>288000</v>
      </c>
      <c r="D39" s="48">
        <v>280000</v>
      </c>
      <c r="E39" s="49">
        <f t="shared" si="1"/>
        <v>-8000</v>
      </c>
      <c r="F39" s="54"/>
    </row>
    <row r="40" spans="1:10" ht="16" thickBot="1" x14ac:dyDescent="0.4">
      <c r="A40" s="65" t="s">
        <v>44</v>
      </c>
      <c r="B40" s="53" t="s">
        <v>42</v>
      </c>
      <c r="C40" s="48">
        <f>C41+C42</f>
        <v>59616</v>
      </c>
      <c r="D40" s="48">
        <f>D41+D42</f>
        <v>44361</v>
      </c>
      <c r="E40" s="49">
        <f t="shared" si="1"/>
        <v>-15255</v>
      </c>
      <c r="F40" s="54"/>
    </row>
    <row r="41" spans="1:10" ht="16" thickBot="1" x14ac:dyDescent="0.4">
      <c r="A41" s="58" t="s">
        <v>46</v>
      </c>
      <c r="B41" s="56" t="s">
        <v>43</v>
      </c>
      <c r="C41" s="57">
        <v>32400</v>
      </c>
      <c r="D41" s="57">
        <v>0</v>
      </c>
      <c r="E41" s="49">
        <f t="shared" si="1"/>
        <v>-32400</v>
      </c>
      <c r="F41" s="54"/>
    </row>
    <row r="42" spans="1:10" ht="16" thickBot="1" x14ac:dyDescent="0.4">
      <c r="A42" s="58" t="s">
        <v>48</v>
      </c>
      <c r="B42" s="56" t="s">
        <v>118</v>
      </c>
      <c r="C42" s="57">
        <v>27216</v>
      </c>
      <c r="D42" s="57">
        <v>44361</v>
      </c>
      <c r="E42" s="48">
        <f t="shared" si="1"/>
        <v>17145</v>
      </c>
      <c r="F42" s="54"/>
    </row>
    <row r="43" spans="1:10" ht="16" thickBot="1" x14ac:dyDescent="0.4">
      <c r="A43" s="65" t="s">
        <v>53</v>
      </c>
      <c r="B43" s="53" t="s">
        <v>45</v>
      </c>
      <c r="C43" s="66">
        <f>C44+C45+C46+C47+C48</f>
        <v>94500</v>
      </c>
      <c r="D43" s="66">
        <f>D44+D45+D46+D47+D48</f>
        <v>101546.62</v>
      </c>
      <c r="E43" s="48">
        <f>D43-C43</f>
        <v>7046.6199999999953</v>
      </c>
      <c r="F43" s="54"/>
    </row>
    <row r="44" spans="1:10" ht="16" thickBot="1" x14ac:dyDescent="0.4">
      <c r="A44" s="58" t="s">
        <v>119</v>
      </c>
      <c r="B44" s="56" t="s">
        <v>47</v>
      </c>
      <c r="C44" s="57">
        <v>30000</v>
      </c>
      <c r="D44" s="57">
        <v>29999.68</v>
      </c>
      <c r="E44" s="49">
        <f t="shared" si="1"/>
        <v>-0.31999999999970896</v>
      </c>
      <c r="F44" s="54"/>
    </row>
    <row r="45" spans="1:10" ht="16" thickBot="1" x14ac:dyDescent="0.4">
      <c r="A45" s="58" t="s">
        <v>120</v>
      </c>
      <c r="B45" s="56" t="s">
        <v>49</v>
      </c>
      <c r="C45" s="57">
        <v>30000</v>
      </c>
      <c r="D45" s="57">
        <v>30000.06</v>
      </c>
      <c r="E45" s="48">
        <f t="shared" si="1"/>
        <v>6.0000000001309672E-2</v>
      </c>
      <c r="F45" s="54"/>
    </row>
    <row r="46" spans="1:10" ht="16" thickBot="1" x14ac:dyDescent="0.4">
      <c r="A46" s="58" t="s">
        <v>121</v>
      </c>
      <c r="B46" s="56" t="s">
        <v>50</v>
      </c>
      <c r="C46" s="57">
        <v>12000</v>
      </c>
      <c r="D46" s="57">
        <v>10000</v>
      </c>
      <c r="E46" s="49">
        <f t="shared" si="1"/>
        <v>-2000</v>
      </c>
      <c r="F46" s="54"/>
    </row>
    <row r="47" spans="1:10" ht="16" thickBot="1" x14ac:dyDescent="0.4">
      <c r="A47" s="58" t="s">
        <v>122</v>
      </c>
      <c r="B47" s="56" t="s">
        <v>51</v>
      </c>
      <c r="C47" s="57">
        <v>15000</v>
      </c>
      <c r="D47" s="57">
        <v>18163.810000000001</v>
      </c>
      <c r="E47" s="48">
        <f t="shared" si="1"/>
        <v>3163.8100000000013</v>
      </c>
      <c r="F47" s="54"/>
    </row>
    <row r="48" spans="1:10" ht="16" thickBot="1" x14ac:dyDescent="0.4">
      <c r="A48" s="58" t="s">
        <v>123</v>
      </c>
      <c r="B48" s="56" t="s">
        <v>52</v>
      </c>
      <c r="C48" s="57">
        <v>7500</v>
      </c>
      <c r="D48" s="57">
        <v>13383.07</v>
      </c>
      <c r="E48" s="48">
        <f t="shared" si="1"/>
        <v>5883.07</v>
      </c>
      <c r="F48" s="54"/>
    </row>
    <row r="49" spans="1:6" ht="16" thickBot="1" x14ac:dyDescent="0.4">
      <c r="A49" s="65" t="s">
        <v>55</v>
      </c>
      <c r="B49" s="53" t="s">
        <v>54</v>
      </c>
      <c r="C49" s="48">
        <v>27300</v>
      </c>
      <c r="D49" s="48">
        <v>17145</v>
      </c>
      <c r="E49" s="49">
        <f t="shared" si="1"/>
        <v>-10155</v>
      </c>
      <c r="F49" s="54"/>
    </row>
    <row r="50" spans="1:6" ht="16" thickBot="1" x14ac:dyDescent="0.4">
      <c r="A50" s="65" t="s">
        <v>59</v>
      </c>
      <c r="B50" s="53" t="s">
        <v>56</v>
      </c>
      <c r="C50" s="48">
        <f>C51+C52</f>
        <v>12000</v>
      </c>
      <c r="D50" s="48">
        <f>D51+D52</f>
        <v>10800</v>
      </c>
      <c r="E50" s="49">
        <f t="shared" si="1"/>
        <v>-1200</v>
      </c>
      <c r="F50" s="54"/>
    </row>
    <row r="51" spans="1:6" ht="16" thickBot="1" x14ac:dyDescent="0.4">
      <c r="A51" s="58" t="s">
        <v>124</v>
      </c>
      <c r="B51" s="56" t="s">
        <v>57</v>
      </c>
      <c r="C51" s="57">
        <v>7200</v>
      </c>
      <c r="D51" s="57">
        <v>6800</v>
      </c>
      <c r="E51" s="49">
        <f t="shared" si="1"/>
        <v>-400</v>
      </c>
      <c r="F51" s="54"/>
    </row>
    <row r="52" spans="1:6" ht="16" thickBot="1" x14ac:dyDescent="0.4">
      <c r="A52" s="58" t="s">
        <v>125</v>
      </c>
      <c r="B52" s="56" t="s">
        <v>58</v>
      </c>
      <c r="C52" s="57">
        <v>4800</v>
      </c>
      <c r="D52" s="57">
        <v>4000</v>
      </c>
      <c r="E52" s="49">
        <f t="shared" si="1"/>
        <v>-800</v>
      </c>
      <c r="F52" s="54"/>
    </row>
    <row r="53" spans="1:6" ht="16" thickBot="1" x14ac:dyDescent="0.4">
      <c r="A53" s="65" t="s">
        <v>61</v>
      </c>
      <c r="B53" s="53" t="s">
        <v>60</v>
      </c>
      <c r="C53" s="48">
        <v>111000</v>
      </c>
      <c r="D53" s="48">
        <v>77304.399999999994</v>
      </c>
      <c r="E53" s="49">
        <f>D53-C53</f>
        <v>-33695.600000000006</v>
      </c>
      <c r="F53" s="54"/>
    </row>
    <row r="54" spans="1:6" ht="16" thickBot="1" x14ac:dyDescent="0.4">
      <c r="A54" s="65" t="s">
        <v>63</v>
      </c>
      <c r="B54" s="53" t="s">
        <v>62</v>
      </c>
      <c r="C54" s="48">
        <v>150000</v>
      </c>
      <c r="D54" s="48">
        <v>76737.820000000007</v>
      </c>
      <c r="E54" s="49">
        <f t="shared" si="1"/>
        <v>-73262.179999999993</v>
      </c>
      <c r="F54" s="54"/>
    </row>
    <row r="55" spans="1:6" ht="16" thickBot="1" x14ac:dyDescent="0.4">
      <c r="A55" s="65" t="s">
        <v>65</v>
      </c>
      <c r="B55" s="53" t="s">
        <v>64</v>
      </c>
      <c r="C55" s="48">
        <v>452944</v>
      </c>
      <c r="D55" s="48">
        <v>514209.04</v>
      </c>
      <c r="E55" s="48">
        <f t="shared" si="1"/>
        <v>61265.039999999979</v>
      </c>
      <c r="F55" s="54"/>
    </row>
    <row r="56" spans="1:6" ht="16" thickBot="1" x14ac:dyDescent="0.4">
      <c r="A56" s="65" t="s">
        <v>67</v>
      </c>
      <c r="B56" s="53" t="s">
        <v>66</v>
      </c>
      <c r="C56" s="48">
        <v>112500</v>
      </c>
      <c r="D56" s="48">
        <v>249000</v>
      </c>
      <c r="E56" s="48">
        <f t="shared" si="1"/>
        <v>136500</v>
      </c>
      <c r="F56" s="54"/>
    </row>
    <row r="57" spans="1:6" ht="16" thickBot="1" x14ac:dyDescent="0.4">
      <c r="A57" s="65" t="s">
        <v>69</v>
      </c>
      <c r="B57" s="53" t="s">
        <v>68</v>
      </c>
      <c r="C57" s="48">
        <v>42000</v>
      </c>
      <c r="D57" s="48">
        <v>45187.11</v>
      </c>
      <c r="E57" s="48">
        <f t="shared" si="1"/>
        <v>3187.1100000000006</v>
      </c>
      <c r="F57" s="54"/>
    </row>
    <row r="58" spans="1:6" ht="16" thickBot="1" x14ac:dyDescent="0.4">
      <c r="A58" s="65" t="s">
        <v>71</v>
      </c>
      <c r="B58" s="53" t="s">
        <v>70</v>
      </c>
      <c r="C58" s="48">
        <v>150000</v>
      </c>
      <c r="D58" s="48">
        <v>56601.09</v>
      </c>
      <c r="E58" s="49">
        <f t="shared" si="1"/>
        <v>-93398.91</v>
      </c>
      <c r="F58" s="54"/>
    </row>
    <row r="59" spans="1:6" ht="16" thickBot="1" x14ac:dyDescent="0.4">
      <c r="A59" s="65" t="s">
        <v>97</v>
      </c>
      <c r="B59" s="53" t="s">
        <v>72</v>
      </c>
      <c r="C59" s="48">
        <f>C60+C61</f>
        <v>421920</v>
      </c>
      <c r="D59" s="48">
        <f>D60+D61</f>
        <v>271671.28999999998</v>
      </c>
      <c r="E59" s="49">
        <f t="shared" si="1"/>
        <v>-150248.71000000002</v>
      </c>
      <c r="F59" s="54"/>
    </row>
    <row r="60" spans="1:6" ht="16" thickBot="1" x14ac:dyDescent="0.4">
      <c r="A60" s="65" t="s">
        <v>126</v>
      </c>
      <c r="B60" s="56" t="s">
        <v>73</v>
      </c>
      <c r="C60" s="57">
        <v>0</v>
      </c>
      <c r="D60" s="57">
        <v>0</v>
      </c>
      <c r="E60" s="48">
        <f t="shared" si="1"/>
        <v>0</v>
      </c>
      <c r="F60" s="54"/>
    </row>
    <row r="61" spans="1:6" ht="16" thickBot="1" x14ac:dyDescent="0.4">
      <c r="A61" s="65" t="s">
        <v>127</v>
      </c>
      <c r="B61" s="56" t="s">
        <v>74</v>
      </c>
      <c r="C61" s="57">
        <v>421920</v>
      </c>
      <c r="D61" s="57">
        <v>271671.28999999998</v>
      </c>
      <c r="E61" s="49">
        <f t="shared" si="1"/>
        <v>-150248.71000000002</v>
      </c>
      <c r="F61" s="54"/>
    </row>
    <row r="62" spans="1:6" ht="16" thickBot="1" x14ac:dyDescent="0.4">
      <c r="A62" s="65"/>
      <c r="B62" s="67" t="s">
        <v>10</v>
      </c>
      <c r="C62" s="50">
        <f>C22+C28+C33+C39+C40+C43+C49+C50+C53+C54+C55+C56+C57+C58+C59</f>
        <v>4219200</v>
      </c>
      <c r="D62" s="50">
        <f>D22+D28+D33+D39+D40+D43+D49+D50+D53+D54+D55+D56+D57+D58+D59</f>
        <v>3909292.28</v>
      </c>
      <c r="E62" s="49">
        <f t="shared" si="1"/>
        <v>-309907.7200000002</v>
      </c>
      <c r="F62" s="54"/>
    </row>
    <row r="63" spans="1:6" ht="15" thickBot="1" x14ac:dyDescent="0.4">
      <c r="A63" s="54"/>
      <c r="B63" s="54"/>
      <c r="C63" s="54"/>
      <c r="D63" s="54"/>
      <c r="E63" s="54"/>
      <c r="F63" s="54"/>
    </row>
    <row r="64" spans="1:6" ht="15.5" thickBot="1" x14ac:dyDescent="0.4">
      <c r="A64" s="68" t="s">
        <v>75</v>
      </c>
      <c r="B64" s="69" t="s">
        <v>136</v>
      </c>
      <c r="C64" s="70" t="s">
        <v>1</v>
      </c>
      <c r="D64" s="54"/>
      <c r="E64" s="54"/>
      <c r="F64" s="54"/>
    </row>
    <row r="65" spans="1:7" ht="16" thickBot="1" x14ac:dyDescent="0.4">
      <c r="A65" s="65" t="s">
        <v>76</v>
      </c>
      <c r="B65" s="53" t="s">
        <v>3</v>
      </c>
      <c r="C65" s="48">
        <v>0</v>
      </c>
      <c r="D65" s="54"/>
      <c r="E65" s="54"/>
      <c r="F65" s="54"/>
    </row>
    <row r="66" spans="1:7" ht="16" thickBot="1" x14ac:dyDescent="0.4">
      <c r="A66" s="65" t="s">
        <v>137</v>
      </c>
      <c r="B66" s="53" t="s">
        <v>138</v>
      </c>
      <c r="C66" s="48">
        <v>434547.74</v>
      </c>
      <c r="D66" s="54"/>
      <c r="E66" s="54"/>
      <c r="F66" s="54"/>
    </row>
    <row r="67" spans="1:7" ht="16" thickBot="1" x14ac:dyDescent="0.4">
      <c r="A67" s="71"/>
      <c r="B67" s="72" t="s">
        <v>4</v>
      </c>
      <c r="C67" s="50">
        <f>SUM(C65:C66)</f>
        <v>434547.74</v>
      </c>
      <c r="D67" s="54"/>
      <c r="E67" s="54"/>
      <c r="F67" s="54"/>
    </row>
    <row r="68" spans="1:7" x14ac:dyDescent="0.35">
      <c r="A68" s="54"/>
      <c r="B68" s="54"/>
      <c r="C68" s="54"/>
      <c r="D68" s="54"/>
      <c r="E68" s="54"/>
      <c r="F68" s="54"/>
    </row>
    <row r="69" spans="1:7" ht="15.5" thickBot="1" x14ac:dyDescent="0.4">
      <c r="A69" s="94" t="s">
        <v>77</v>
      </c>
      <c r="B69" s="94"/>
      <c r="C69" s="94"/>
      <c r="D69" s="94"/>
      <c r="E69" s="94"/>
      <c r="F69" s="94"/>
      <c r="G69" s="20"/>
    </row>
    <row r="70" spans="1:7" ht="31" thickBot="1" x14ac:dyDescent="0.4">
      <c r="A70" s="73" t="s">
        <v>89</v>
      </c>
      <c r="B70" s="74" t="s">
        <v>88</v>
      </c>
      <c r="C70" s="75" t="s">
        <v>128</v>
      </c>
      <c r="D70" s="74" t="s">
        <v>78</v>
      </c>
      <c r="E70" s="76" t="s">
        <v>79</v>
      </c>
      <c r="F70" s="77" t="s">
        <v>139</v>
      </c>
    </row>
    <row r="71" spans="1:7" ht="16" thickBot="1" x14ac:dyDescent="0.4">
      <c r="A71" s="71" t="s">
        <v>80</v>
      </c>
      <c r="B71" s="53" t="s">
        <v>81</v>
      </c>
      <c r="C71" s="48">
        <v>2307057.56</v>
      </c>
      <c r="D71" s="48">
        <v>25000</v>
      </c>
      <c r="E71" s="78">
        <v>0</v>
      </c>
      <c r="F71" s="79">
        <f t="shared" ref="F71:F74" si="3">C71+D71-E71</f>
        <v>2332057.56</v>
      </c>
    </row>
    <row r="72" spans="1:7" ht="16" thickBot="1" x14ac:dyDescent="0.4">
      <c r="A72" s="80" t="s">
        <v>82</v>
      </c>
      <c r="B72" s="81" t="s">
        <v>85</v>
      </c>
      <c r="C72" s="82">
        <v>79995</v>
      </c>
      <c r="D72" s="82">
        <v>5000</v>
      </c>
      <c r="E72" s="83">
        <v>84995</v>
      </c>
      <c r="F72" s="84">
        <f t="shared" si="3"/>
        <v>0</v>
      </c>
    </row>
    <row r="73" spans="1:7" ht="16" thickBot="1" x14ac:dyDescent="0.4">
      <c r="A73" s="80" t="s">
        <v>83</v>
      </c>
      <c r="B73" s="85" t="s">
        <v>86</v>
      </c>
      <c r="C73" s="86">
        <v>845427.18</v>
      </c>
      <c r="D73" s="86">
        <v>2665373.0499999998</v>
      </c>
      <c r="E73" s="87">
        <v>623377.66</v>
      </c>
      <c r="F73" s="88">
        <f t="shared" si="3"/>
        <v>2887422.57</v>
      </c>
    </row>
    <row r="74" spans="1:7" ht="16" thickBot="1" x14ac:dyDescent="0.4">
      <c r="A74" s="89" t="s">
        <v>84</v>
      </c>
      <c r="B74" s="53" t="s">
        <v>8</v>
      </c>
      <c r="C74" s="48">
        <v>1000000</v>
      </c>
      <c r="D74" s="48">
        <v>0</v>
      </c>
      <c r="E74" s="78">
        <v>0</v>
      </c>
      <c r="F74" s="79">
        <f t="shared" si="3"/>
        <v>1000000</v>
      </c>
    </row>
    <row r="75" spans="1:7" ht="16" thickBot="1" x14ac:dyDescent="0.4">
      <c r="A75" s="90"/>
      <c r="B75" s="67" t="s">
        <v>87</v>
      </c>
      <c r="C75" s="50">
        <f>SUM(C71:C74)</f>
        <v>4232479.74</v>
      </c>
      <c r="D75" s="50">
        <f>SUM(D71:D74)</f>
        <v>2695373.05</v>
      </c>
      <c r="E75" s="91">
        <f>SUM(E71:E74)</f>
        <v>708372.66</v>
      </c>
      <c r="F75" s="92">
        <f>SUM(F71:F74)</f>
        <v>6219480.1299999999</v>
      </c>
    </row>
    <row r="76" spans="1:7" x14ac:dyDescent="0.35">
      <c r="A76" s="54"/>
      <c r="B76" s="54"/>
      <c r="C76" s="54"/>
      <c r="D76" s="54"/>
      <c r="E76" s="54"/>
      <c r="F76" s="54"/>
    </row>
    <row r="77" spans="1:7" ht="16.5" customHeight="1" thickBot="1" x14ac:dyDescent="0.4">
      <c r="A77" s="94" t="s">
        <v>92</v>
      </c>
      <c r="B77" s="94"/>
      <c r="C77" s="94"/>
      <c r="D77" s="94"/>
      <c r="E77" s="94"/>
      <c r="F77" s="94"/>
    </row>
    <row r="78" spans="1:7" ht="31" thickBot="1" x14ac:dyDescent="0.4">
      <c r="A78" s="73" t="s">
        <v>93</v>
      </c>
      <c r="B78" s="74" t="s">
        <v>88</v>
      </c>
      <c r="C78" s="75" t="s">
        <v>128</v>
      </c>
      <c r="D78" s="74" t="s">
        <v>78</v>
      </c>
      <c r="E78" s="76" t="s">
        <v>79</v>
      </c>
      <c r="F78" s="77" t="s">
        <v>139</v>
      </c>
    </row>
    <row r="79" spans="1:7" ht="16" thickBot="1" x14ac:dyDescent="0.4">
      <c r="A79" s="71" t="s">
        <v>94</v>
      </c>
      <c r="B79" s="53" t="s">
        <v>95</v>
      </c>
      <c r="C79" s="50">
        <v>153909.6</v>
      </c>
      <c r="D79" s="50">
        <v>2150931.11</v>
      </c>
      <c r="E79" s="91">
        <v>2304840.71</v>
      </c>
      <c r="F79" s="93">
        <f>C79+D79-E79</f>
        <v>0</v>
      </c>
    </row>
    <row r="80" spans="1:7" x14ac:dyDescent="0.35">
      <c r="A80" s="54"/>
      <c r="B80" s="54"/>
      <c r="C80" s="54"/>
      <c r="D80" s="54"/>
      <c r="E80" s="54"/>
      <c r="F80" s="54"/>
    </row>
    <row r="81" spans="1:6" x14ac:dyDescent="0.35">
      <c r="A81" s="54"/>
      <c r="B81" s="54"/>
      <c r="C81" s="54"/>
      <c r="D81" s="54"/>
      <c r="E81" s="54"/>
      <c r="F81" s="54"/>
    </row>
    <row r="82" spans="1:6" x14ac:dyDescent="0.35">
      <c r="A82" s="54"/>
      <c r="B82" s="54"/>
      <c r="C82" s="54"/>
      <c r="D82" s="54"/>
      <c r="E82" s="54"/>
      <c r="F82" s="54"/>
    </row>
    <row r="83" spans="1:6" x14ac:dyDescent="0.35">
      <c r="A83" s="54"/>
      <c r="B83" s="54"/>
      <c r="C83" s="54"/>
      <c r="D83" s="54"/>
      <c r="E83" s="54"/>
      <c r="F83" s="54"/>
    </row>
    <row r="84" spans="1:6" x14ac:dyDescent="0.35">
      <c r="A84" s="54"/>
      <c r="B84" s="54"/>
      <c r="C84" s="54"/>
      <c r="D84" s="54"/>
      <c r="E84" s="54"/>
      <c r="F84" s="54"/>
    </row>
    <row r="85" spans="1:6" x14ac:dyDescent="0.35">
      <c r="A85" s="54"/>
      <c r="B85" s="54"/>
      <c r="C85" s="54"/>
      <c r="D85" s="54"/>
      <c r="E85" s="54"/>
      <c r="F85" s="54"/>
    </row>
    <row r="86" spans="1:6" x14ac:dyDescent="0.35">
      <c r="A86" s="54"/>
      <c r="B86" s="54"/>
      <c r="C86" s="54"/>
      <c r="D86" s="54"/>
      <c r="E86" s="54"/>
      <c r="F86" s="54"/>
    </row>
    <row r="87" spans="1:6" x14ac:dyDescent="0.35">
      <c r="A87" s="54"/>
      <c r="B87" s="54"/>
      <c r="C87" s="54"/>
      <c r="D87" s="54"/>
      <c r="E87" s="54"/>
      <c r="F87" s="54"/>
    </row>
    <row r="88" spans="1:6" x14ac:dyDescent="0.35">
      <c r="A88" s="54"/>
      <c r="B88" s="54"/>
      <c r="C88" s="54"/>
      <c r="D88" s="54"/>
      <c r="E88" s="54"/>
      <c r="F88" s="54"/>
    </row>
    <row r="89" spans="1:6" x14ac:dyDescent="0.35">
      <c r="A89" s="54"/>
      <c r="B89" s="54"/>
      <c r="C89" s="54"/>
      <c r="D89" s="54"/>
      <c r="E89" s="54"/>
      <c r="F89" s="54"/>
    </row>
    <row r="90" spans="1:6" x14ac:dyDescent="0.35">
      <c r="A90" s="54"/>
      <c r="B90" s="54"/>
      <c r="C90" s="54"/>
      <c r="D90" s="54"/>
      <c r="E90" s="54"/>
      <c r="F90" s="54"/>
    </row>
    <row r="91" spans="1:6" x14ac:dyDescent="0.35">
      <c r="A91" s="54"/>
      <c r="B91" s="54"/>
      <c r="C91" s="54"/>
      <c r="D91" s="54"/>
      <c r="E91" s="54"/>
      <c r="F91" s="54"/>
    </row>
    <row r="92" spans="1:6" x14ac:dyDescent="0.35">
      <c r="A92" s="54"/>
      <c r="B92" s="54"/>
      <c r="C92" s="54"/>
      <c r="D92" s="54"/>
      <c r="E92" s="54"/>
      <c r="F92" s="54"/>
    </row>
    <row r="93" spans="1:6" x14ac:dyDescent="0.35">
      <c r="A93" s="54"/>
      <c r="B93" s="54"/>
      <c r="C93" s="54"/>
      <c r="D93" s="54"/>
      <c r="E93" s="54"/>
      <c r="F93" s="54"/>
    </row>
    <row r="94" spans="1:6" x14ac:dyDescent="0.35">
      <c r="A94" s="54"/>
      <c r="B94" s="54"/>
      <c r="C94" s="54"/>
      <c r="D94" s="54"/>
      <c r="E94" s="54"/>
      <c r="F94" s="54"/>
    </row>
    <row r="95" spans="1:6" x14ac:dyDescent="0.35">
      <c r="A95" s="54"/>
      <c r="B95" s="54"/>
      <c r="C95" s="54"/>
      <c r="D95" s="54"/>
      <c r="E95" s="54"/>
      <c r="F95" s="54"/>
    </row>
    <row r="96" spans="1:6" x14ac:dyDescent="0.35">
      <c r="A96" s="54"/>
      <c r="B96" s="54"/>
      <c r="C96" s="54"/>
      <c r="D96" s="54"/>
      <c r="E96" s="54"/>
      <c r="F96" s="54"/>
    </row>
    <row r="97" spans="1:6" x14ac:dyDescent="0.35">
      <c r="A97" s="54"/>
      <c r="B97" s="54"/>
      <c r="C97" s="54"/>
      <c r="D97" s="54"/>
      <c r="E97" s="54"/>
      <c r="F97" s="54"/>
    </row>
    <row r="98" spans="1:6" x14ac:dyDescent="0.35">
      <c r="A98" s="54"/>
      <c r="B98" s="54"/>
      <c r="C98" s="54"/>
      <c r="D98" s="54"/>
      <c r="E98" s="54"/>
      <c r="F98" s="54"/>
    </row>
  </sheetData>
  <mergeCells count="2">
    <mergeCell ref="A69:F69"/>
    <mergeCell ref="A77:F77"/>
  </mergeCells>
  <pageMargins left="0.34" right="0.18" top="0.28999999999999998" bottom="0.32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B8" sqref="B8"/>
    </sheetView>
  </sheetViews>
  <sheetFormatPr defaultRowHeight="14.5" x14ac:dyDescent="0.35"/>
  <cols>
    <col min="1" max="1" width="160.26953125" customWidth="1"/>
  </cols>
  <sheetData>
    <row r="1" spans="1:1" ht="17.5" x14ac:dyDescent="0.35">
      <c r="A1" s="30" t="s">
        <v>90</v>
      </c>
    </row>
    <row r="2" spans="1:1" ht="17.5" x14ac:dyDescent="0.35">
      <c r="A2" s="30" t="s">
        <v>91</v>
      </c>
    </row>
    <row r="3" spans="1:1" ht="17.5" x14ac:dyDescent="0.35">
      <c r="A3" s="30" t="s">
        <v>140</v>
      </c>
    </row>
    <row r="4" spans="1:1" ht="18" x14ac:dyDescent="0.4">
      <c r="A4" s="31"/>
    </row>
    <row r="5" spans="1:1" ht="18" x14ac:dyDescent="0.4">
      <c r="A5" s="31"/>
    </row>
    <row r="6" spans="1:1" ht="15.5" x14ac:dyDescent="0.35">
      <c r="A6" s="32" t="s">
        <v>133</v>
      </c>
    </row>
    <row r="7" spans="1:1" ht="15.5" x14ac:dyDescent="0.35">
      <c r="A7" s="32" t="s">
        <v>129</v>
      </c>
    </row>
    <row r="8" spans="1:1" ht="72.75" customHeight="1" x14ac:dyDescent="0.35">
      <c r="A8" s="34" t="s">
        <v>141</v>
      </c>
    </row>
    <row r="9" spans="1:1" ht="33.75" customHeight="1" x14ac:dyDescent="0.35">
      <c r="A9" s="34" t="s">
        <v>142</v>
      </c>
    </row>
    <row r="10" spans="1:1" ht="18.75" customHeight="1" x14ac:dyDescent="0.35">
      <c r="A10" s="34" t="s">
        <v>134</v>
      </c>
    </row>
    <row r="11" spans="1:1" ht="28.5" customHeight="1" x14ac:dyDescent="0.35">
      <c r="A11" s="34" t="s">
        <v>143</v>
      </c>
    </row>
    <row r="12" spans="1:1" ht="86.25" customHeight="1" x14ac:dyDescent="0.35">
      <c r="A12" s="34" t="s">
        <v>144</v>
      </c>
    </row>
    <row r="13" spans="1:1" ht="43.15" customHeight="1" x14ac:dyDescent="0.35">
      <c r="A13" s="34" t="s">
        <v>145</v>
      </c>
    </row>
    <row r="14" spans="1:1" ht="41.25" customHeight="1" x14ac:dyDescent="0.35">
      <c r="A14" s="33"/>
    </row>
    <row r="15" spans="1:1" ht="15.5" x14ac:dyDescent="0.35">
      <c r="A15" s="34"/>
    </row>
    <row r="16" spans="1:1" ht="15.5" x14ac:dyDescent="0.35">
      <c r="A16" s="34"/>
    </row>
    <row r="17" spans="1:1" ht="15.5" x14ac:dyDescent="0.35">
      <c r="A17" s="32"/>
    </row>
    <row r="18" spans="1:1" ht="15.5" x14ac:dyDescent="0.35">
      <c r="A18" s="32"/>
    </row>
    <row r="19" spans="1:1" ht="15.5" x14ac:dyDescent="0.35">
      <c r="A19" s="32"/>
    </row>
    <row r="20" spans="1:1" ht="15.5" x14ac:dyDescent="0.35">
      <c r="A20" s="32"/>
    </row>
    <row r="21" spans="1:1" ht="15.5" x14ac:dyDescent="0.35">
      <c r="A21" s="32"/>
    </row>
    <row r="22" spans="1:1" ht="21" customHeight="1" x14ac:dyDescent="0.35">
      <c r="A22" s="32"/>
    </row>
    <row r="23" spans="1:1" ht="33" customHeight="1" x14ac:dyDescent="0.35">
      <c r="A23" s="34"/>
    </row>
    <row r="25" spans="1:1" x14ac:dyDescent="0.35">
      <c r="A25" s="2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4"/>
  <sheetViews>
    <sheetView tabSelected="1" workbookViewId="0">
      <selection activeCell="G5" sqref="G5"/>
    </sheetView>
  </sheetViews>
  <sheetFormatPr defaultRowHeight="14.5" x14ac:dyDescent="0.35"/>
  <cols>
    <col min="1" max="1" width="7.26953125" bestFit="1" customWidth="1"/>
    <col min="2" max="2" width="70.26953125" customWidth="1"/>
    <col min="3" max="3" width="25" customWidth="1"/>
    <col min="4" max="4" width="36.453125" customWidth="1"/>
  </cols>
  <sheetData>
    <row r="1" spans="1:4" ht="17.5" x14ac:dyDescent="0.35">
      <c r="A1" s="18" t="s">
        <v>158</v>
      </c>
    </row>
    <row r="2" spans="1:4" ht="15" thickBot="1" x14ac:dyDescent="0.4"/>
    <row r="3" spans="1:4" ht="16" thickBot="1" x14ac:dyDescent="0.4">
      <c r="A3" s="12" t="s">
        <v>11</v>
      </c>
      <c r="B3" s="2" t="s">
        <v>20</v>
      </c>
      <c r="C3" s="41" t="s">
        <v>14</v>
      </c>
      <c r="D3" s="46" t="s">
        <v>96</v>
      </c>
    </row>
    <row r="4" spans="1:4" ht="31.5" thickBot="1" x14ac:dyDescent="0.4">
      <c r="A4" s="13" t="s">
        <v>16</v>
      </c>
      <c r="B4" s="5" t="s">
        <v>21</v>
      </c>
      <c r="C4" s="48">
        <f>C5+C6+C7+C8+C9</f>
        <v>1295200</v>
      </c>
      <c r="D4" s="44"/>
    </row>
    <row r="5" spans="1:4" ht="16" thickBot="1" x14ac:dyDescent="0.4">
      <c r="A5" s="14" t="s">
        <v>22</v>
      </c>
      <c r="B5" s="15" t="s">
        <v>23</v>
      </c>
      <c r="C5" s="57">
        <v>257200</v>
      </c>
      <c r="D5" s="44" t="s">
        <v>146</v>
      </c>
    </row>
    <row r="6" spans="1:4" ht="16" thickBot="1" x14ac:dyDescent="0.4">
      <c r="A6" s="14" t="s">
        <v>24</v>
      </c>
      <c r="B6" s="15" t="s">
        <v>25</v>
      </c>
      <c r="C6" s="57">
        <v>197000</v>
      </c>
      <c r="D6" s="44" t="s">
        <v>147</v>
      </c>
    </row>
    <row r="7" spans="1:4" ht="16" thickBot="1" x14ac:dyDescent="0.4">
      <c r="A7" s="14" t="s">
        <v>26</v>
      </c>
      <c r="B7" s="15" t="s">
        <v>27</v>
      </c>
      <c r="C7" s="57">
        <v>197000</v>
      </c>
      <c r="D7" s="44" t="s">
        <v>147</v>
      </c>
    </row>
    <row r="8" spans="1:4" ht="16" thickBot="1" x14ac:dyDescent="0.4">
      <c r="A8" s="14" t="s">
        <v>28</v>
      </c>
      <c r="B8" s="15" t="s">
        <v>29</v>
      </c>
      <c r="C8" s="57">
        <v>514400</v>
      </c>
      <c r="D8" s="44" t="s">
        <v>148</v>
      </c>
    </row>
    <row r="9" spans="1:4" ht="74.25" customHeight="1" thickBot="1" x14ac:dyDescent="0.4">
      <c r="A9" s="14" t="s">
        <v>105</v>
      </c>
      <c r="B9" s="15" t="s">
        <v>106</v>
      </c>
      <c r="C9" s="57">
        <v>129600</v>
      </c>
      <c r="D9" s="47" t="s">
        <v>149</v>
      </c>
    </row>
    <row r="10" spans="1:4" ht="16" thickBot="1" x14ac:dyDescent="0.4">
      <c r="A10" s="13" t="s">
        <v>19</v>
      </c>
      <c r="B10" s="5" t="s">
        <v>30</v>
      </c>
      <c r="C10" s="26">
        <f>C11+C12+C13+C14</f>
        <v>407561.41000000003</v>
      </c>
      <c r="D10" s="44"/>
    </row>
    <row r="11" spans="1:4" ht="16" thickBot="1" x14ac:dyDescent="0.4">
      <c r="A11" s="16" t="s">
        <v>31</v>
      </c>
      <c r="B11" s="15" t="s">
        <v>32</v>
      </c>
      <c r="C11" s="57">
        <v>54000</v>
      </c>
      <c r="D11" s="44" t="s">
        <v>150</v>
      </c>
    </row>
    <row r="12" spans="1:4" ht="16" thickBot="1" x14ac:dyDescent="0.4">
      <c r="A12" s="16" t="s">
        <v>33</v>
      </c>
      <c r="B12" s="15" t="s">
        <v>34</v>
      </c>
      <c r="C12" s="57">
        <v>270000</v>
      </c>
      <c r="D12" s="44" t="s">
        <v>151</v>
      </c>
    </row>
    <row r="13" spans="1:4" ht="16" thickBot="1" x14ac:dyDescent="0.4">
      <c r="A13" s="16" t="s">
        <v>35</v>
      </c>
      <c r="B13" s="15" t="s">
        <v>36</v>
      </c>
      <c r="C13" s="57">
        <v>30000</v>
      </c>
      <c r="D13" s="44" t="s">
        <v>152</v>
      </c>
    </row>
    <row r="14" spans="1:4" ht="72.650000000000006" customHeight="1" thickBot="1" x14ac:dyDescent="0.4">
      <c r="A14" s="38" t="s">
        <v>37</v>
      </c>
      <c r="B14" s="15" t="s">
        <v>38</v>
      </c>
      <c r="C14" s="57">
        <v>53561.41</v>
      </c>
      <c r="D14" s="47" t="s">
        <v>153</v>
      </c>
    </row>
    <row r="15" spans="1:4" ht="16" thickBot="1" x14ac:dyDescent="0.4">
      <c r="A15" s="37" t="s">
        <v>39</v>
      </c>
      <c r="B15" s="36" t="s">
        <v>107</v>
      </c>
      <c r="C15" s="26">
        <f>C16+C17+C18+C19+C20</f>
        <v>461967.5</v>
      </c>
      <c r="D15" s="44"/>
    </row>
    <row r="16" spans="1:4" ht="16" thickBot="1" x14ac:dyDescent="0.4">
      <c r="A16" s="39" t="s">
        <v>108</v>
      </c>
      <c r="B16" s="40" t="s">
        <v>113</v>
      </c>
      <c r="C16" s="57">
        <v>90531.6</v>
      </c>
      <c r="D16" s="44" t="s">
        <v>130</v>
      </c>
    </row>
    <row r="17" spans="1:4" ht="16" thickBot="1" x14ac:dyDescent="0.4">
      <c r="A17" s="39" t="s">
        <v>109</v>
      </c>
      <c r="B17" s="40" t="s">
        <v>114</v>
      </c>
      <c r="C17" s="57">
        <v>107372.52</v>
      </c>
      <c r="D17" s="44" t="s">
        <v>130</v>
      </c>
    </row>
    <row r="18" spans="1:4" ht="16" thickBot="1" x14ac:dyDescent="0.4">
      <c r="A18" s="39" t="s">
        <v>110</v>
      </c>
      <c r="B18" s="40" t="s">
        <v>115</v>
      </c>
      <c r="C18" s="57">
        <v>79400.52</v>
      </c>
      <c r="D18" s="44" t="s">
        <v>130</v>
      </c>
    </row>
    <row r="19" spans="1:4" ht="16" thickBot="1" x14ac:dyDescent="0.4">
      <c r="A19" s="39" t="s">
        <v>111</v>
      </c>
      <c r="B19" s="40" t="s">
        <v>116</v>
      </c>
      <c r="C19" s="57">
        <v>39888.14</v>
      </c>
      <c r="D19" s="44" t="s">
        <v>131</v>
      </c>
    </row>
    <row r="20" spans="1:4" ht="16" thickBot="1" x14ac:dyDescent="0.4">
      <c r="A20" s="39" t="s">
        <v>112</v>
      </c>
      <c r="B20" s="40" t="s">
        <v>117</v>
      </c>
      <c r="C20" s="57">
        <v>144774.72</v>
      </c>
      <c r="D20" s="44"/>
    </row>
    <row r="21" spans="1:4" ht="16" thickBot="1" x14ac:dyDescent="0.4">
      <c r="A21" s="35" t="s">
        <v>41</v>
      </c>
      <c r="B21" s="5" t="s">
        <v>40</v>
      </c>
      <c r="C21" s="26">
        <v>280000</v>
      </c>
      <c r="D21" s="44" t="s">
        <v>154</v>
      </c>
    </row>
    <row r="22" spans="1:4" ht="16" thickBot="1" x14ac:dyDescent="0.4">
      <c r="A22" s="4" t="s">
        <v>44</v>
      </c>
      <c r="B22" s="5" t="s">
        <v>42</v>
      </c>
      <c r="C22" s="26">
        <f>C23+C24</f>
        <v>44361</v>
      </c>
      <c r="D22" s="44"/>
    </row>
    <row r="23" spans="1:4" ht="16" thickBot="1" x14ac:dyDescent="0.4">
      <c r="A23" s="16" t="s">
        <v>46</v>
      </c>
      <c r="B23" s="15" t="s">
        <v>43</v>
      </c>
      <c r="C23" s="42">
        <v>0</v>
      </c>
      <c r="D23" s="44"/>
    </row>
    <row r="24" spans="1:4" ht="16" thickBot="1" x14ac:dyDescent="0.4">
      <c r="A24" s="16" t="s">
        <v>48</v>
      </c>
      <c r="B24" s="15" t="s">
        <v>118</v>
      </c>
      <c r="C24" s="42">
        <v>44361</v>
      </c>
      <c r="D24" s="44"/>
    </row>
    <row r="25" spans="1:4" ht="16" thickBot="1" x14ac:dyDescent="0.4">
      <c r="A25" s="4" t="s">
        <v>53</v>
      </c>
      <c r="B25" s="5" t="s">
        <v>45</v>
      </c>
      <c r="C25" s="43">
        <f>C26+C27+C28+C29+C30</f>
        <v>101546.62</v>
      </c>
      <c r="D25" s="44"/>
    </row>
    <row r="26" spans="1:4" ht="16" thickBot="1" x14ac:dyDescent="0.4">
      <c r="A26" s="16" t="s">
        <v>119</v>
      </c>
      <c r="B26" s="15" t="s">
        <v>47</v>
      </c>
      <c r="C26" s="57">
        <v>29999.68</v>
      </c>
      <c r="D26" s="44"/>
    </row>
    <row r="27" spans="1:4" ht="16" thickBot="1" x14ac:dyDescent="0.4">
      <c r="A27" s="16" t="s">
        <v>120</v>
      </c>
      <c r="B27" s="15" t="s">
        <v>49</v>
      </c>
      <c r="C27" s="57">
        <v>30000.06</v>
      </c>
      <c r="D27" s="44"/>
    </row>
    <row r="28" spans="1:4" ht="16" thickBot="1" x14ac:dyDescent="0.4">
      <c r="A28" s="16" t="s">
        <v>121</v>
      </c>
      <c r="B28" s="15" t="s">
        <v>50</v>
      </c>
      <c r="C28" s="57">
        <v>10000</v>
      </c>
      <c r="D28" s="44"/>
    </row>
    <row r="29" spans="1:4" ht="16" thickBot="1" x14ac:dyDescent="0.4">
      <c r="A29" s="16" t="s">
        <v>122</v>
      </c>
      <c r="B29" s="15" t="s">
        <v>51</v>
      </c>
      <c r="C29" s="57">
        <v>18163.810000000001</v>
      </c>
      <c r="D29" s="44"/>
    </row>
    <row r="30" spans="1:4" ht="16" thickBot="1" x14ac:dyDescent="0.4">
      <c r="A30" s="16" t="s">
        <v>123</v>
      </c>
      <c r="B30" s="15" t="s">
        <v>52</v>
      </c>
      <c r="C30" s="57">
        <v>13383.07</v>
      </c>
      <c r="D30" s="44"/>
    </row>
    <row r="31" spans="1:4" ht="16" thickBot="1" x14ac:dyDescent="0.4">
      <c r="A31" s="4" t="s">
        <v>55</v>
      </c>
      <c r="B31" s="5" t="s">
        <v>54</v>
      </c>
      <c r="C31" s="26">
        <v>17145</v>
      </c>
      <c r="D31" s="44"/>
    </row>
    <row r="32" spans="1:4" ht="16" thickBot="1" x14ac:dyDescent="0.4">
      <c r="A32" s="4" t="s">
        <v>59</v>
      </c>
      <c r="B32" s="5" t="s">
        <v>56</v>
      </c>
      <c r="C32" s="48">
        <f>C33+C34</f>
        <v>10800</v>
      </c>
      <c r="D32" s="44"/>
    </row>
    <row r="33" spans="1:4" ht="16" thickBot="1" x14ac:dyDescent="0.4">
      <c r="A33" s="16" t="s">
        <v>124</v>
      </c>
      <c r="B33" s="15" t="s">
        <v>57</v>
      </c>
      <c r="C33" s="57">
        <v>6800</v>
      </c>
      <c r="D33" s="44"/>
    </row>
    <row r="34" spans="1:4" ht="16" thickBot="1" x14ac:dyDescent="0.4">
      <c r="A34" s="16" t="s">
        <v>125</v>
      </c>
      <c r="B34" s="15" t="s">
        <v>58</v>
      </c>
      <c r="C34" s="57">
        <v>4000</v>
      </c>
      <c r="D34" s="44"/>
    </row>
    <row r="35" spans="1:4" ht="16" thickBot="1" x14ac:dyDescent="0.4">
      <c r="A35" s="4" t="s">
        <v>61</v>
      </c>
      <c r="B35" s="5" t="s">
        <v>60</v>
      </c>
      <c r="C35" s="48">
        <v>77304.399999999994</v>
      </c>
      <c r="D35" s="44"/>
    </row>
    <row r="36" spans="1:4" ht="16" thickBot="1" x14ac:dyDescent="0.4">
      <c r="A36" s="4" t="s">
        <v>63</v>
      </c>
      <c r="B36" s="5" t="s">
        <v>62</v>
      </c>
      <c r="C36" s="48">
        <v>76737.820000000007</v>
      </c>
      <c r="D36" s="44"/>
    </row>
    <row r="37" spans="1:4" ht="84" customHeight="1" thickBot="1" x14ac:dyDescent="0.4">
      <c r="A37" s="4" t="s">
        <v>65</v>
      </c>
      <c r="B37" s="5" t="s">
        <v>64</v>
      </c>
      <c r="C37" s="48">
        <v>514209.04</v>
      </c>
      <c r="D37" s="47" t="s">
        <v>156</v>
      </c>
    </row>
    <row r="38" spans="1:4" ht="16" thickBot="1" x14ac:dyDescent="0.4">
      <c r="A38" s="4" t="s">
        <v>67</v>
      </c>
      <c r="B38" s="5" t="s">
        <v>66</v>
      </c>
      <c r="C38" s="48">
        <v>249000</v>
      </c>
      <c r="D38" s="44" t="s">
        <v>155</v>
      </c>
    </row>
    <row r="39" spans="1:4" ht="29.5" thickBot="1" x14ac:dyDescent="0.4">
      <c r="A39" s="4" t="s">
        <v>69</v>
      </c>
      <c r="B39" s="5" t="s">
        <v>68</v>
      </c>
      <c r="C39" s="48">
        <v>45187.11</v>
      </c>
      <c r="D39" s="47" t="s">
        <v>132</v>
      </c>
    </row>
    <row r="40" spans="1:4" ht="73" thickBot="1" x14ac:dyDescent="0.4">
      <c r="A40" s="4" t="s">
        <v>71</v>
      </c>
      <c r="B40" s="5" t="s">
        <v>70</v>
      </c>
      <c r="C40" s="48">
        <v>56601.09</v>
      </c>
      <c r="D40" s="47" t="s">
        <v>157</v>
      </c>
    </row>
    <row r="41" spans="1:4" ht="16" thickBot="1" x14ac:dyDescent="0.4">
      <c r="A41" s="4" t="s">
        <v>97</v>
      </c>
      <c r="B41" s="5" t="s">
        <v>72</v>
      </c>
      <c r="C41" s="48">
        <f>C42+C43</f>
        <v>271671.28999999998</v>
      </c>
      <c r="D41" s="44"/>
    </row>
    <row r="42" spans="1:4" ht="16" thickBot="1" x14ac:dyDescent="0.4">
      <c r="A42" s="4" t="s">
        <v>126</v>
      </c>
      <c r="B42" s="15" t="s">
        <v>73</v>
      </c>
      <c r="C42" s="57">
        <v>0</v>
      </c>
      <c r="D42" s="44"/>
    </row>
    <row r="43" spans="1:4" ht="16" thickBot="1" x14ac:dyDescent="0.4">
      <c r="A43" s="4" t="s">
        <v>127</v>
      </c>
      <c r="B43" s="15" t="s">
        <v>74</v>
      </c>
      <c r="C43" s="57">
        <v>271671.28999999998</v>
      </c>
      <c r="D43" s="44"/>
    </row>
    <row r="44" spans="1:4" ht="16" thickBot="1" x14ac:dyDescent="0.4">
      <c r="A44" s="4"/>
      <c r="B44" s="17" t="s">
        <v>10</v>
      </c>
      <c r="C44" s="27">
        <f>C4+C10+C15+C21+C22+C25+C31+C32+C35+C36+C37+C38+C39+C40+C41</f>
        <v>3909292.28</v>
      </c>
      <c r="D44" s="45"/>
    </row>
  </sheetData>
  <pageMargins left="0.41" right="0.7" top="0.51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Пояснительная</vt:lpstr>
      <vt:lpstr>Расшифровка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cp:lastPrinted>2018-08-18T07:16:53Z</cp:lastPrinted>
  <dcterms:created xsi:type="dcterms:W3CDTF">2017-07-06T15:55:06Z</dcterms:created>
  <dcterms:modified xsi:type="dcterms:W3CDTF">2018-10-30T17:19:18Z</dcterms:modified>
</cp:coreProperties>
</file>